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295" activeTab="0"/>
  </bookViews>
  <sheets>
    <sheet name="基础" sheetId="1" r:id="rId1"/>
    <sheet name="提升" sheetId="2" r:id="rId2"/>
    <sheet name="基础2" sheetId="3" r:id="rId3"/>
  </sheets>
  <definedNames/>
  <calcPr fullCalcOnLoad="1"/>
</workbook>
</file>

<file path=xl/sharedStrings.xml><?xml version="1.0" encoding="utf-8"?>
<sst xmlns="http://schemas.openxmlformats.org/spreadsheetml/2006/main" count="131" uniqueCount="86">
  <si>
    <t>备注</t>
  </si>
  <si>
    <t>实付费</t>
  </si>
  <si>
    <t>是否0-1小时</t>
  </si>
  <si>
    <t>应付费</t>
  </si>
  <si>
    <t>缴费时间</t>
  </si>
  <si>
    <t>驶入时间</t>
  </si>
  <si>
    <t>车牌</t>
  </si>
  <si>
    <t>序号</t>
  </si>
  <si>
    <t>沪A87353</t>
  </si>
  <si>
    <t>沪A39493</t>
  </si>
  <si>
    <t>沪C03813</t>
  </si>
  <si>
    <t>沪A09373</t>
  </si>
  <si>
    <t>沪A43983</t>
  </si>
  <si>
    <t>停车费模拟计算表1</t>
  </si>
  <si>
    <t>学生体检情况表</t>
  </si>
  <si>
    <t>学号</t>
  </si>
  <si>
    <t>姓名</t>
  </si>
  <si>
    <t>身高</t>
  </si>
  <si>
    <t>体重</t>
  </si>
  <si>
    <t>血压</t>
  </si>
  <si>
    <t>左裸眼</t>
  </si>
  <si>
    <t>右裸眼</t>
  </si>
  <si>
    <t>BMI</t>
  </si>
  <si>
    <t>朱夏磊</t>
  </si>
  <si>
    <t>130/82</t>
  </si>
  <si>
    <t>朱晓光</t>
  </si>
  <si>
    <t>120/70</t>
  </si>
  <si>
    <t>陈旭阳</t>
  </si>
  <si>
    <t>陈攀峰</t>
  </si>
  <si>
    <t>130/80</t>
  </si>
  <si>
    <t>蒋一平</t>
  </si>
  <si>
    <t>118/70</t>
  </si>
  <si>
    <t>楼祥通</t>
  </si>
  <si>
    <t>楼康平</t>
  </si>
  <si>
    <t>120/80</t>
  </si>
  <si>
    <t>鲍志龙</t>
  </si>
  <si>
    <t>130/70</t>
  </si>
  <si>
    <t>李莫凡</t>
  </si>
  <si>
    <t>100/70</t>
  </si>
  <si>
    <t>杨旭丹</t>
  </si>
  <si>
    <t>130/86</t>
  </si>
  <si>
    <t>何献超</t>
  </si>
  <si>
    <t>110/80</t>
  </si>
  <si>
    <t>沈娴</t>
  </si>
  <si>
    <t>105/70</t>
  </si>
  <si>
    <t>金鑫</t>
  </si>
  <si>
    <t>周康锴</t>
  </si>
  <si>
    <t>徐薇</t>
  </si>
  <si>
    <t>斯俊强</t>
  </si>
  <si>
    <t>90/60</t>
  </si>
  <si>
    <t>毛健炜</t>
  </si>
  <si>
    <t>116/80</t>
  </si>
  <si>
    <t>叶剑豪</t>
  </si>
  <si>
    <t>110/75</t>
  </si>
  <si>
    <t>陈志云</t>
  </si>
  <si>
    <t>122/70</t>
  </si>
  <si>
    <t>陈晓楠</t>
  </si>
  <si>
    <t>126/76</t>
  </si>
  <si>
    <t>陈涛</t>
  </si>
  <si>
    <t>胖瘦状态</t>
  </si>
  <si>
    <t>今日距高考</t>
  </si>
  <si>
    <t>天</t>
  </si>
  <si>
    <t>赣J03813</t>
  </si>
  <si>
    <t>赣J87351</t>
  </si>
  <si>
    <t>赣J39492</t>
  </si>
  <si>
    <t>赣J09374</t>
  </si>
  <si>
    <t>赣J43985</t>
  </si>
  <si>
    <t>赣J03816</t>
  </si>
  <si>
    <t>赣J03817</t>
  </si>
  <si>
    <t>赣J09378</t>
  </si>
  <si>
    <t>赣J43989</t>
  </si>
  <si>
    <t>赣J03810</t>
  </si>
  <si>
    <t>是否0-2小时</t>
  </si>
  <si>
    <t>停车时间(小时）</t>
  </si>
  <si>
    <t>某商场一天停车费计算</t>
  </si>
  <si>
    <t>时间取整</t>
  </si>
  <si>
    <t>T1</t>
  </si>
  <si>
    <t>T2</t>
  </si>
  <si>
    <t>T3</t>
  </si>
  <si>
    <t>T4</t>
  </si>
  <si>
    <t>T5</t>
  </si>
  <si>
    <r>
      <t xml:space="preserve">计算BMI值，并使用函数在I列填写胖瘦状态。
BMI=体重/身高^2
BMI&lt;18.5      体重轻
18.5&lt;=BMI&lt;24    健康
24&lt;=BMI&lt;28      超重
BMI&gt;=28         肥胖
</t>
    </r>
    <r>
      <rPr>
        <sz val="11"/>
        <color indexed="10"/>
        <rFont val="宋体"/>
        <family val="0"/>
      </rPr>
      <t>=IF(H3&lt;18.5,"重体轻"，IF(H3&lt;24,"健康"，IF(H3&lt;28,"超重"，"肥胖")))</t>
    </r>
  </si>
  <si>
    <t>练习</t>
  </si>
  <si>
    <r>
      <rPr>
        <sz val="16"/>
        <color indexed="10"/>
        <rFont val="宋体"/>
        <family val="0"/>
      </rPr>
      <t>停车费计算（</t>
    </r>
    <r>
      <rPr>
        <sz val="16"/>
        <color indexed="30"/>
        <rFont val="宋体"/>
        <family val="0"/>
      </rPr>
      <t>收费规定：一小时内不收费，超过一小时每天5元</t>
    </r>
    <r>
      <rPr>
        <sz val="16"/>
        <color indexed="10"/>
        <rFont val="宋体"/>
        <family val="0"/>
      </rPr>
      <t>）</t>
    </r>
    <r>
      <rPr>
        <sz val="16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1.弄清楚各字段的</t>
    </r>
    <r>
      <rPr>
        <sz val="12"/>
        <color indexed="17"/>
        <rFont val="宋体"/>
        <family val="0"/>
      </rPr>
      <t>数据类型</t>
    </r>
    <r>
      <rPr>
        <sz val="12"/>
        <color indexed="8"/>
        <rFont val="宋体"/>
        <family val="0"/>
      </rPr>
      <t xml:space="preserve">；
2.用公式计算不考虑是否为一小时内的收费（应付费）（提示，天数取整使用INT函数）；
3.用公式计算是否超过一小时，以逻辑值FALSE、TRUE表示； 
4.用IF函数计算实付费；
5.添加备注（0-1小时免费、天数等）。 
6.（缴费时间－驶入时间）*２４＝小时
</t>
    </r>
    <r>
      <rPr>
        <sz val="12"/>
        <color indexed="10"/>
        <rFont val="宋体"/>
        <family val="0"/>
      </rPr>
      <t>练习：按要求计算（收费规定：2小时内不收费，超过一小时每天10元）</t>
    </r>
    <r>
      <rPr>
        <sz val="12"/>
        <color indexed="8"/>
        <rFont val="宋体"/>
        <family val="0"/>
      </rPr>
      <t xml:space="preserve">
1.弄清楚各字段的数据类型；
2.用公式计算不考虑是否为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小时内的收费（应付费）（提示，天数取整使用INT函数）；
3.用公式计算是否超过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小时，以逻辑值FALSE、TRUE表示； 
4.用IF函数计算实付费；
5.添加备注（0-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小时免费、天数等）。 
6.（缴费时间－驶入时间）*２４＝小时</t>
    </r>
  </si>
  <si>
    <r>
      <t>是否0-</t>
    </r>
    <r>
      <rPr>
        <sz val="11"/>
        <rFont val="宋体"/>
        <family val="0"/>
      </rPr>
      <t>2</t>
    </r>
    <r>
      <rPr>
        <sz val="11"/>
        <rFont val="宋体"/>
        <family val="0"/>
      </rPr>
      <t>小时</t>
    </r>
  </si>
  <si>
    <r>
      <t>是否0-</t>
    </r>
    <r>
      <rPr>
        <sz val="11"/>
        <rFont val="宋体"/>
        <family val="0"/>
      </rPr>
      <t>3</t>
    </r>
    <r>
      <rPr>
        <sz val="11"/>
        <rFont val="宋体"/>
        <family val="0"/>
      </rPr>
      <t>小时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</si>
</sst>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"/>
    <numFmt numFmtId="177" formatCode="&quot;¥&quot;#,##0.00_);[Red]\(&quot;¥&quot;#,##0.00\)"/>
    <numFmt numFmtId="178" formatCode="0.00_ "/>
  </numFmts>
  <fonts count="71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30"/>
      <name val="宋体"/>
      <family val="0"/>
    </font>
    <font>
      <sz val="16"/>
      <color indexed="10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6"/>
      <color indexed="10"/>
      <name val="宋体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宋体"/>
      <family val="0"/>
    </font>
    <font>
      <b/>
      <sz val="12"/>
      <color indexed="10"/>
      <name val="Calibri"/>
      <family val="2"/>
    </font>
    <font>
      <sz val="12"/>
      <color indexed="30"/>
      <name val="宋体"/>
      <family val="0"/>
    </font>
    <font>
      <sz val="12"/>
      <color indexed="30"/>
      <name val="Calibri"/>
      <family val="2"/>
    </font>
    <font>
      <sz val="14"/>
      <color indexed="8"/>
      <name val="Calibri"/>
      <family val="2"/>
    </font>
    <font>
      <sz val="14"/>
      <color indexed="8"/>
      <name val="宋体"/>
      <family val="0"/>
    </font>
    <font>
      <sz val="14"/>
      <color indexed="10"/>
      <name val="Calibri"/>
      <family val="2"/>
    </font>
    <font>
      <sz val="14"/>
      <color indexed="10"/>
      <name val="宋体"/>
      <family val="0"/>
    </font>
    <font>
      <sz val="14"/>
      <color indexed="17"/>
      <name val="Calibri"/>
      <family val="2"/>
    </font>
    <font>
      <sz val="14"/>
      <color indexed="17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1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Calibri"/>
      <family val="0"/>
    </font>
    <font>
      <b/>
      <sz val="16"/>
      <color rgb="FFFF0000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8" fillId="0" borderId="0">
      <alignment vertical="center"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40" applyFont="1" applyBorder="1" applyAlignment="1">
      <alignment horizontal="center" vertical="center"/>
      <protection/>
    </xf>
    <xf numFmtId="0" fontId="8" fillId="0" borderId="10" xfId="40" applyBorder="1" applyAlignment="1">
      <alignment horizontal="center" vertical="center"/>
      <protection/>
    </xf>
    <xf numFmtId="0" fontId="6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66" fillId="0" borderId="0" xfId="0" applyNumberFormat="1" applyFont="1" applyAlignment="1">
      <alignment horizontal="center" vertical="center"/>
    </xf>
    <xf numFmtId="0" fontId="65" fillId="34" borderId="10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/>
    </xf>
    <xf numFmtId="0" fontId="65" fillId="34" borderId="10" xfId="0" applyNumberFormat="1" applyFont="1" applyFill="1" applyBorder="1" applyAlignment="1">
      <alignment horizontal="left" vertical="center"/>
    </xf>
    <xf numFmtId="178" fontId="67" fillId="0" borderId="10" xfId="40" applyNumberFormat="1" applyFont="1" applyBorder="1" applyAlignment="1">
      <alignment horizontal="center" vertical="center"/>
      <protection/>
    </xf>
    <xf numFmtId="0" fontId="68" fillId="0" borderId="10" xfId="0" applyFont="1" applyBorder="1" applyAlignment="1">
      <alignment vertical="center"/>
    </xf>
    <xf numFmtId="0" fontId="64" fillId="35" borderId="14" xfId="0" applyFont="1" applyFill="1" applyBorder="1" applyAlignment="1">
      <alignment horizontal="center" vertical="center"/>
    </xf>
    <xf numFmtId="177" fontId="68" fillId="36" borderId="10" xfId="0" applyNumberFormat="1" applyFont="1" applyFill="1" applyBorder="1" applyAlignment="1">
      <alignment horizontal="left" vertical="center"/>
    </xf>
    <xf numFmtId="0" fontId="68" fillId="0" borderId="10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5" fillId="33" borderId="10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5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2</xdr:row>
      <xdr:rowOff>104775</xdr:rowOff>
    </xdr:from>
    <xdr:to>
      <xdr:col>19</xdr:col>
      <xdr:colOff>219075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43850" y="771525"/>
          <a:ext cx="5524500" cy="1495425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某商场停车费计算（收费规定：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小时内不收费，每超过一小时计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元，一天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元封顶）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T1.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停车时间：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=(D3-C3)*24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转化为小时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T2.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停车时间取整：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=ROUNDUP(E3,0)     </a:t>
          </a: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将单元格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E3</a:t>
          </a: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内数据转化为整数，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表示小数位为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T3.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应收费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小时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*5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     </a:t>
          </a: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每小时收费为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元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T4.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是否为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小时以内，时间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 2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T5.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两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小时内收费为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每小时计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元，一天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元封顶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=IF(H3,0,IF(G3&gt;30,30,G3))</a:t>
          </a:r>
        </a:p>
      </xdr:txBody>
    </xdr:sp>
    <xdr:clientData/>
  </xdr:twoCellAnchor>
  <xdr:twoCellAnchor>
    <xdr:from>
      <xdr:col>10</xdr:col>
      <xdr:colOff>257175</xdr:colOff>
      <xdr:row>16</xdr:row>
      <xdr:rowOff>161925</xdr:rowOff>
    </xdr:from>
    <xdr:to>
      <xdr:col>19</xdr:col>
      <xdr:colOff>295275</xdr:colOff>
      <xdr:row>25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20050" y="3352800"/>
          <a:ext cx="55245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练习：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某商场停车费计算（收费规定：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小时内不收费，每超过一小时计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元，一天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元封顶）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T1.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停车时间：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=(D3-C3)*24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　　转化为小时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T2.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停车时间取整：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=ROUNDUP(E3,0)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T3.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应收费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小时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*5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 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T4.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是否为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小时以内用，时间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&lt; 3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T5.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两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小时内收费为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，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每小时计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元，一天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元封顶</a:t>
          </a:r>
          <a:r>
            <a:rPr lang="en-US" cap="none" sz="12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；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=IF(H3,0,IF(G3&gt;30,30,G3))</a:t>
          </a:r>
        </a:p>
      </xdr:txBody>
    </xdr:sp>
    <xdr:clientData/>
  </xdr:twoCellAnchor>
  <xdr:twoCellAnchor>
    <xdr:from>
      <xdr:col>10</xdr:col>
      <xdr:colOff>190500</xdr:colOff>
      <xdr:row>11</xdr:row>
      <xdr:rowOff>142875</xdr:rowOff>
    </xdr:from>
    <xdr:to>
      <xdr:col>19</xdr:col>
      <xdr:colOff>209550</xdr:colOff>
      <xdr:row>15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53375" y="2352675"/>
          <a:ext cx="5505450" cy="752475"/>
        </a:xfrm>
        <a:prstGeom prst="rect">
          <a:avLst/>
        </a:prstGeom>
        <a:solidFill>
          <a:srgbClr val="00B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函数的语法结构：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IF(</a:t>
          </a:r>
          <a:r>
            <a:rPr lang="en-US" cap="none" sz="14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条件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4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结果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1[,</a:t>
          </a:r>
          <a:r>
            <a:rPr lang="en-US" cap="none" sz="14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结果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2])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
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对满足条件的数据进行处理，条件满足则输出结果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，不满足则输出结果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。可以省略结果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209550</xdr:colOff>
      <xdr:row>26</xdr:row>
      <xdr:rowOff>142875</xdr:rowOff>
    </xdr:from>
    <xdr:to>
      <xdr:col>19</xdr:col>
      <xdr:colOff>228600</xdr:colOff>
      <xdr:row>29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972425" y="5048250"/>
          <a:ext cx="5505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函数的多条件结构：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IF(</a:t>
          </a:r>
          <a:r>
            <a:rPr lang="en-US" cap="none" sz="14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条件１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4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结果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1,</a:t>
          </a:r>
          <a:r>
            <a:rPr lang="en-US" cap="none" sz="14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IF(</a:t>
          </a:r>
          <a:r>
            <a:rPr lang="en-US" cap="none" sz="1400" b="0" i="0" u="none" baseline="0">
              <a:solidFill>
                <a:srgbClr val="008000"/>
              </a:solidFill>
              <a:latin typeface="宋体"/>
              <a:ea typeface="宋体"/>
              <a:cs typeface="宋体"/>
            </a:rPr>
            <a:t>条件</a:t>
          </a:r>
          <a:r>
            <a:rPr lang="en-US" cap="none" sz="14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2,</a:t>
          </a:r>
          <a:r>
            <a:rPr lang="en-US" cap="none" sz="1400" b="0" i="0" u="none" baseline="0">
              <a:solidFill>
                <a:srgbClr val="008000"/>
              </a:solidFill>
              <a:latin typeface="宋体"/>
              <a:ea typeface="宋体"/>
              <a:cs typeface="宋体"/>
            </a:rPr>
            <a:t>结果</a:t>
          </a:r>
          <a:r>
            <a:rPr lang="en-US" cap="none" sz="14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2,</a:t>
          </a:r>
          <a:r>
            <a:rPr lang="en-US" cap="none" sz="1400" b="0" i="0" u="none" baseline="0">
              <a:solidFill>
                <a:srgbClr val="008000"/>
              </a:solidFill>
              <a:latin typeface="宋体"/>
              <a:ea typeface="宋体"/>
              <a:cs typeface="宋体"/>
            </a:rPr>
            <a:t>结果３</a:t>
          </a:r>
          <a:r>
            <a:rPr lang="en-US" cap="none" sz="14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5.140625" style="1" customWidth="1"/>
    <col min="3" max="3" width="17.421875" style="0" customWidth="1"/>
    <col min="4" max="4" width="18.140625" style="0" customWidth="1"/>
    <col min="6" max="6" width="11.140625" style="0" customWidth="1"/>
    <col min="7" max="7" width="8.57421875" style="0" customWidth="1"/>
    <col min="8" max="8" width="7.00390625" style="0" customWidth="1"/>
  </cols>
  <sheetData>
    <row r="1" spans="1:8" ht="27" customHeight="1">
      <c r="A1" s="28" t="s">
        <v>13</v>
      </c>
      <c r="B1" s="28"/>
      <c r="C1" s="28"/>
      <c r="D1" s="28"/>
      <c r="E1" s="28"/>
      <c r="F1" s="28"/>
      <c r="G1" s="28"/>
      <c r="H1" s="28"/>
    </row>
    <row r="2" spans="1:18" ht="15" customHeight="1">
      <c r="A2" s="8" t="s">
        <v>7</v>
      </c>
      <c r="B2" s="9" t="s">
        <v>6</v>
      </c>
      <c r="C2" s="9" t="s">
        <v>5</v>
      </c>
      <c r="D2" s="9" t="s">
        <v>4</v>
      </c>
      <c r="E2" s="9" t="s">
        <v>3</v>
      </c>
      <c r="F2" s="9" t="s">
        <v>2</v>
      </c>
      <c r="G2" s="9" t="s">
        <v>1</v>
      </c>
      <c r="H2" s="9" t="s">
        <v>0</v>
      </c>
      <c r="J2" s="29" t="s">
        <v>83</v>
      </c>
      <c r="K2" s="30"/>
      <c r="L2" s="30"/>
      <c r="M2" s="30"/>
      <c r="N2" s="30"/>
      <c r="O2" s="30"/>
      <c r="P2" s="30"/>
      <c r="Q2" s="30"/>
      <c r="R2" s="30"/>
    </row>
    <row r="3" spans="1:18" ht="15" customHeight="1">
      <c r="A3" s="10">
        <v>1</v>
      </c>
      <c r="B3" s="10" t="s">
        <v>8</v>
      </c>
      <c r="C3" s="11">
        <v>42428.458333333336</v>
      </c>
      <c r="D3" s="11">
        <v>42428.475694444445</v>
      </c>
      <c r="E3" s="23">
        <f>(INT(D3-C3)+1)*5</f>
        <v>5</v>
      </c>
      <c r="F3" s="24" t="b">
        <f>(D3-C3)*24&lt;1</f>
        <v>1</v>
      </c>
      <c r="G3" s="23">
        <f>IF(F3,0,E3)</f>
        <v>0</v>
      </c>
      <c r="H3" s="12"/>
      <c r="J3" s="30"/>
      <c r="K3" s="30"/>
      <c r="L3" s="30"/>
      <c r="M3" s="30"/>
      <c r="N3" s="30"/>
      <c r="O3" s="30"/>
      <c r="P3" s="30"/>
      <c r="Q3" s="30"/>
      <c r="R3" s="30"/>
    </row>
    <row r="4" spans="1:18" ht="15" customHeight="1">
      <c r="A4" s="10">
        <v>2</v>
      </c>
      <c r="B4" s="10" t="s">
        <v>9</v>
      </c>
      <c r="C4" s="11">
        <v>42428.32638888889</v>
      </c>
      <c r="D4" s="11">
        <v>42428.40625</v>
      </c>
      <c r="E4" s="23">
        <f>(INT(D4-C4)+1)*5</f>
        <v>5</v>
      </c>
      <c r="F4" s="24" t="b">
        <f>(D4-C4)*24&lt;1</f>
        <v>0</v>
      </c>
      <c r="G4" s="23">
        <f>IF(F4,0,E4)</f>
        <v>5</v>
      </c>
      <c r="H4" s="12"/>
      <c r="J4" s="30"/>
      <c r="K4" s="30"/>
      <c r="L4" s="30"/>
      <c r="M4" s="30"/>
      <c r="N4" s="30"/>
      <c r="O4" s="30"/>
      <c r="P4" s="30"/>
      <c r="Q4" s="30"/>
      <c r="R4" s="30"/>
    </row>
    <row r="5" spans="1:18" ht="15" customHeight="1">
      <c r="A5" s="10">
        <v>3</v>
      </c>
      <c r="B5" s="10" t="s">
        <v>10</v>
      </c>
      <c r="C5" s="11">
        <v>42428.916666666664</v>
      </c>
      <c r="D5" s="11">
        <v>42429.229166666664</v>
      </c>
      <c r="E5" s="23">
        <f>(INT(D5-C5)+1)*5</f>
        <v>5</v>
      </c>
      <c r="F5" s="24" t="b">
        <f>(D5-C5)*24&lt;1</f>
        <v>0</v>
      </c>
      <c r="G5" s="23">
        <f>IF(F5,0,E5)</f>
        <v>5</v>
      </c>
      <c r="H5" s="12"/>
      <c r="J5" s="30"/>
      <c r="K5" s="30"/>
      <c r="L5" s="30"/>
      <c r="M5" s="30"/>
      <c r="N5" s="30"/>
      <c r="O5" s="30"/>
      <c r="P5" s="30"/>
      <c r="Q5" s="30"/>
      <c r="R5" s="30"/>
    </row>
    <row r="6" spans="1:18" ht="15" customHeight="1">
      <c r="A6" s="10">
        <v>4</v>
      </c>
      <c r="B6" s="10" t="s">
        <v>11</v>
      </c>
      <c r="C6" s="11">
        <v>42428.302083333336</v>
      </c>
      <c r="D6" s="11">
        <v>42428.90069444444</v>
      </c>
      <c r="E6" s="23">
        <f>(INT(D6-C6)+1)*5</f>
        <v>5</v>
      </c>
      <c r="F6" s="24" t="b">
        <f>(D6-C6)*24&lt;1</f>
        <v>0</v>
      </c>
      <c r="G6" s="23">
        <f>IF(F6,0,E6)</f>
        <v>5</v>
      </c>
      <c r="H6" s="12"/>
      <c r="J6" s="30"/>
      <c r="K6" s="30"/>
      <c r="L6" s="30"/>
      <c r="M6" s="30"/>
      <c r="N6" s="30"/>
      <c r="O6" s="30"/>
      <c r="P6" s="30"/>
      <c r="Q6" s="30"/>
      <c r="R6" s="30"/>
    </row>
    <row r="7" spans="1:18" ht="15" customHeight="1">
      <c r="A7" s="10">
        <v>5</v>
      </c>
      <c r="B7" s="10" t="s">
        <v>12</v>
      </c>
      <c r="C7" s="11">
        <v>42428.43263888889</v>
      </c>
      <c r="D7" s="11">
        <v>42432.57152777778</v>
      </c>
      <c r="E7" s="23">
        <f>(INT(D7-C7)+1)*5</f>
        <v>25</v>
      </c>
      <c r="F7" s="24" t="b">
        <f>(D7-C7)*24&lt;1</f>
        <v>0</v>
      </c>
      <c r="G7" s="23">
        <f>IF(F7,0,E7)</f>
        <v>25</v>
      </c>
      <c r="H7" s="12"/>
      <c r="J7" s="30"/>
      <c r="K7" s="30"/>
      <c r="L7" s="30"/>
      <c r="M7" s="30"/>
      <c r="N7" s="30"/>
      <c r="O7" s="30"/>
      <c r="P7" s="30"/>
      <c r="Q7" s="30"/>
      <c r="R7" s="30"/>
    </row>
    <row r="8" spans="10:18" ht="15" customHeight="1">
      <c r="J8" s="30"/>
      <c r="K8" s="30"/>
      <c r="L8" s="30"/>
      <c r="M8" s="30"/>
      <c r="N8" s="30"/>
      <c r="O8" s="30"/>
      <c r="P8" s="30"/>
      <c r="Q8" s="30"/>
      <c r="R8" s="30"/>
    </row>
    <row r="9" spans="10:18" ht="15" customHeight="1">
      <c r="J9" s="30"/>
      <c r="K9" s="30"/>
      <c r="L9" s="30"/>
      <c r="M9" s="30"/>
      <c r="N9" s="30"/>
      <c r="O9" s="30"/>
      <c r="P9" s="30"/>
      <c r="Q9" s="30"/>
      <c r="R9" s="30"/>
    </row>
    <row r="10" spans="10:18" ht="15" customHeight="1">
      <c r="J10" s="30"/>
      <c r="K10" s="30"/>
      <c r="L10" s="30"/>
      <c r="M10" s="30"/>
      <c r="N10" s="30"/>
      <c r="O10" s="30"/>
      <c r="P10" s="30"/>
      <c r="Q10" s="30"/>
      <c r="R10" s="30"/>
    </row>
    <row r="11" spans="2:18" ht="15" customHeight="1">
      <c r="B11" s="25" t="s">
        <v>82</v>
      </c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5" customHeight="1">
      <c r="A12" s="9" t="s">
        <v>7</v>
      </c>
      <c r="B12" s="9" t="s">
        <v>6</v>
      </c>
      <c r="C12" s="9" t="s">
        <v>5</v>
      </c>
      <c r="D12" s="9" t="s">
        <v>4</v>
      </c>
      <c r="E12" s="9" t="s">
        <v>3</v>
      </c>
      <c r="F12" s="26" t="s">
        <v>84</v>
      </c>
      <c r="G12" s="9" t="s">
        <v>1</v>
      </c>
      <c r="H12" s="9" t="s">
        <v>0</v>
      </c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5" customHeight="1">
      <c r="A13" s="10">
        <v>1</v>
      </c>
      <c r="B13" s="10" t="s">
        <v>8</v>
      </c>
      <c r="C13" s="11">
        <v>42428.458333333336</v>
      </c>
      <c r="D13" s="11">
        <v>42428.475694444445</v>
      </c>
      <c r="E13" s="23"/>
      <c r="F13" s="24"/>
      <c r="G13" s="23"/>
      <c r="H13" s="12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" customHeight="1">
      <c r="A14" s="10">
        <v>2</v>
      </c>
      <c r="B14" s="10" t="s">
        <v>9</v>
      </c>
      <c r="C14" s="11">
        <v>42428.32638888889</v>
      </c>
      <c r="D14" s="11">
        <v>42428.40625</v>
      </c>
      <c r="E14" s="23"/>
      <c r="F14" s="24"/>
      <c r="G14" s="23"/>
      <c r="H14" s="12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5" customHeight="1">
      <c r="A15" s="10">
        <v>3</v>
      </c>
      <c r="B15" s="10" t="s">
        <v>10</v>
      </c>
      <c r="C15" s="11">
        <v>42428.916666666664</v>
      </c>
      <c r="D15" s="11">
        <v>42429.229166666664</v>
      </c>
      <c r="E15" s="23"/>
      <c r="F15" s="24"/>
      <c r="G15" s="23"/>
      <c r="H15" s="12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5" customHeight="1">
      <c r="A16" s="10">
        <v>4</v>
      </c>
      <c r="B16" s="10" t="s">
        <v>11</v>
      </c>
      <c r="C16" s="11">
        <v>42428.302083333336</v>
      </c>
      <c r="D16" s="11">
        <v>42428.90069444444</v>
      </c>
      <c r="E16" s="23"/>
      <c r="F16" s="24"/>
      <c r="G16" s="23"/>
      <c r="H16" s="12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5" customHeight="1">
      <c r="A17" s="10">
        <v>5</v>
      </c>
      <c r="B17" s="10" t="s">
        <v>12</v>
      </c>
      <c r="C17" s="11">
        <v>42428.43263888889</v>
      </c>
      <c r="D17" s="11">
        <v>42432.57152777778</v>
      </c>
      <c r="E17" s="23"/>
      <c r="F17" s="24"/>
      <c r="G17" s="23"/>
      <c r="H17" s="12"/>
      <c r="J17" s="30"/>
      <c r="K17" s="30"/>
      <c r="L17" s="30"/>
      <c r="M17" s="30"/>
      <c r="N17" s="30"/>
      <c r="O17" s="30"/>
      <c r="P17" s="30"/>
      <c r="Q17" s="30"/>
      <c r="R17" s="30"/>
    </row>
    <row r="18" spans="10:18" ht="15" customHeight="1">
      <c r="J18" s="30"/>
      <c r="K18" s="30"/>
      <c r="L18" s="30"/>
      <c r="M18" s="30"/>
      <c r="N18" s="30"/>
      <c r="O18" s="30"/>
      <c r="P18" s="30"/>
      <c r="Q18" s="30"/>
      <c r="R18" s="30"/>
    </row>
  </sheetData>
  <sheetProtection/>
  <mergeCells count="2">
    <mergeCell ref="A1:H1"/>
    <mergeCell ref="J2:R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21.140625" style="0" customWidth="1"/>
    <col min="4" max="4" width="19.140625" style="0" customWidth="1"/>
    <col min="5" max="5" width="13.8515625" style="15" customWidth="1"/>
    <col min="6" max="6" width="8.7109375" style="15" customWidth="1"/>
    <col min="7" max="7" width="9.421875" style="0" customWidth="1"/>
    <col min="8" max="8" width="11.421875" style="0" customWidth="1"/>
  </cols>
  <sheetData>
    <row r="1" spans="4:6" ht="26.25" customHeight="1">
      <c r="D1" s="13" t="s">
        <v>74</v>
      </c>
      <c r="E1" s="14"/>
      <c r="F1" s="14"/>
    </row>
    <row r="2" spans="4:9" ht="26.25" customHeight="1">
      <c r="D2" s="13"/>
      <c r="E2" s="16" t="s">
        <v>76</v>
      </c>
      <c r="F2" s="16" t="s">
        <v>77</v>
      </c>
      <c r="G2" s="1" t="s">
        <v>78</v>
      </c>
      <c r="H2" s="16" t="s">
        <v>79</v>
      </c>
      <c r="I2" s="16" t="s">
        <v>80</v>
      </c>
    </row>
    <row r="3" spans="1:10" ht="13.5">
      <c r="A3" s="17" t="s">
        <v>7</v>
      </c>
      <c r="B3" s="18" t="s">
        <v>6</v>
      </c>
      <c r="C3" s="18" t="s">
        <v>5</v>
      </c>
      <c r="D3" s="18" t="s">
        <v>4</v>
      </c>
      <c r="E3" s="19" t="s">
        <v>73</v>
      </c>
      <c r="F3" s="19" t="s">
        <v>75</v>
      </c>
      <c r="G3" s="18" t="s">
        <v>3</v>
      </c>
      <c r="H3" s="18" t="s">
        <v>72</v>
      </c>
      <c r="I3" s="18" t="s">
        <v>1</v>
      </c>
      <c r="J3" s="18" t="s">
        <v>0</v>
      </c>
    </row>
    <row r="4" spans="1:10" ht="13.5">
      <c r="A4" s="10">
        <v>1</v>
      </c>
      <c r="B4" s="10" t="s">
        <v>63</v>
      </c>
      <c r="C4" s="11">
        <v>44985.458333333336</v>
      </c>
      <c r="D4" s="11">
        <v>44985.51736111111</v>
      </c>
      <c r="E4" s="24">
        <f>(D4-C4)*24</f>
        <v>1.416666666569654</v>
      </c>
      <c r="F4" s="24">
        <f>ROUNDUP(E4,0)</f>
        <v>2</v>
      </c>
      <c r="G4" s="23">
        <f>F4*5</f>
        <v>10</v>
      </c>
      <c r="H4" s="24" t="b">
        <f>E4&lt;2</f>
        <v>1</v>
      </c>
      <c r="I4" s="23">
        <f>IF(H4,0,IF(G4&gt;30,30,G4))</f>
        <v>0</v>
      </c>
      <c r="J4" s="12"/>
    </row>
    <row r="5" spans="1:10" ht="13.5">
      <c r="A5" s="10">
        <v>2</v>
      </c>
      <c r="B5" s="10" t="s">
        <v>64</v>
      </c>
      <c r="C5" s="11">
        <v>44985.368055555555</v>
      </c>
      <c r="D5" s="11">
        <v>44985.40625</v>
      </c>
      <c r="E5" s="24">
        <f aca="true" t="shared" si="0" ref="E5:E13">(D5-C5)*24</f>
        <v>0.9166666666860692</v>
      </c>
      <c r="F5" s="24">
        <f aca="true" t="shared" si="1" ref="F5:F13">ROUNDUP(E5,0)</f>
        <v>1</v>
      </c>
      <c r="G5" s="23">
        <f aca="true" t="shared" si="2" ref="G5:G13">F5*5</f>
        <v>5</v>
      </c>
      <c r="H5" s="24" t="b">
        <f aca="true" t="shared" si="3" ref="H5:H13">E5&lt;2</f>
        <v>1</v>
      </c>
      <c r="I5" s="23">
        <f aca="true" t="shared" si="4" ref="I5:I13">IF(H5,0,IF(G5&gt;30,30,G5))</f>
        <v>0</v>
      </c>
      <c r="J5" s="12"/>
    </row>
    <row r="6" spans="1:10" ht="13.5">
      <c r="A6" s="10">
        <v>3</v>
      </c>
      <c r="B6" s="10" t="s">
        <v>62</v>
      </c>
      <c r="C6" s="11">
        <v>44985.333333333336</v>
      </c>
      <c r="D6" s="11">
        <v>44985.645833333336</v>
      </c>
      <c r="E6" s="24">
        <f t="shared" si="0"/>
        <v>7.5</v>
      </c>
      <c r="F6" s="24">
        <f t="shared" si="1"/>
        <v>8</v>
      </c>
      <c r="G6" s="23">
        <f t="shared" si="2"/>
        <v>40</v>
      </c>
      <c r="H6" s="24" t="b">
        <f t="shared" si="3"/>
        <v>0</v>
      </c>
      <c r="I6" s="23">
        <f t="shared" si="4"/>
        <v>30</v>
      </c>
      <c r="J6" s="12"/>
    </row>
    <row r="7" spans="1:10" ht="13.5">
      <c r="A7" s="10">
        <v>4</v>
      </c>
      <c r="B7" s="10" t="s">
        <v>65</v>
      </c>
      <c r="C7" s="11">
        <v>44985.302083333336</v>
      </c>
      <c r="D7" s="11">
        <v>44985.90069444444</v>
      </c>
      <c r="E7" s="24">
        <f t="shared" si="0"/>
        <v>14.366666666523088</v>
      </c>
      <c r="F7" s="24">
        <f t="shared" si="1"/>
        <v>15</v>
      </c>
      <c r="G7" s="23">
        <f t="shared" si="2"/>
        <v>75</v>
      </c>
      <c r="H7" s="24" t="b">
        <f t="shared" si="3"/>
        <v>0</v>
      </c>
      <c r="I7" s="23">
        <f t="shared" si="4"/>
        <v>30</v>
      </c>
      <c r="J7" s="12"/>
    </row>
    <row r="8" spans="1:10" ht="13.5">
      <c r="A8" s="10">
        <v>5</v>
      </c>
      <c r="B8" s="10" t="s">
        <v>66</v>
      </c>
      <c r="C8" s="11">
        <v>44985.43263888889</v>
      </c>
      <c r="D8" s="11">
        <v>44985.57152777778</v>
      </c>
      <c r="E8" s="24">
        <f t="shared" si="0"/>
        <v>3.3333333333721384</v>
      </c>
      <c r="F8" s="24">
        <f t="shared" si="1"/>
        <v>4</v>
      </c>
      <c r="G8" s="23">
        <f t="shared" si="2"/>
        <v>20</v>
      </c>
      <c r="H8" s="24" t="b">
        <f t="shared" si="3"/>
        <v>0</v>
      </c>
      <c r="I8" s="23">
        <f t="shared" si="4"/>
        <v>20</v>
      </c>
      <c r="J8" s="12"/>
    </row>
    <row r="9" spans="1:10" ht="13.5">
      <c r="A9" s="10">
        <v>6</v>
      </c>
      <c r="B9" s="10" t="s">
        <v>67</v>
      </c>
      <c r="C9" s="11">
        <v>44985.375</v>
      </c>
      <c r="D9" s="11">
        <v>44985.645833333336</v>
      </c>
      <c r="E9" s="24">
        <f t="shared" si="0"/>
        <v>6.500000000058208</v>
      </c>
      <c r="F9" s="24">
        <f t="shared" si="1"/>
        <v>7</v>
      </c>
      <c r="G9" s="23">
        <f t="shared" si="2"/>
        <v>35</v>
      </c>
      <c r="H9" s="24" t="b">
        <f t="shared" si="3"/>
        <v>0</v>
      </c>
      <c r="I9" s="23">
        <f t="shared" si="4"/>
        <v>30</v>
      </c>
      <c r="J9" s="12"/>
    </row>
    <row r="10" spans="1:10" ht="13.5">
      <c r="A10" s="10">
        <v>7</v>
      </c>
      <c r="B10" s="10" t="s">
        <v>68</v>
      </c>
      <c r="C10" s="11">
        <v>44985.333333333336</v>
      </c>
      <c r="D10" s="11">
        <v>44985.395833333336</v>
      </c>
      <c r="E10" s="24">
        <f t="shared" si="0"/>
        <v>1.5</v>
      </c>
      <c r="F10" s="24">
        <f t="shared" si="1"/>
        <v>2</v>
      </c>
      <c r="G10" s="23">
        <f t="shared" si="2"/>
        <v>10</v>
      </c>
      <c r="H10" s="24" t="b">
        <f t="shared" si="3"/>
        <v>1</v>
      </c>
      <c r="I10" s="23">
        <f t="shared" si="4"/>
        <v>0</v>
      </c>
      <c r="J10" s="12"/>
    </row>
    <row r="11" spans="1:10" ht="13.5">
      <c r="A11" s="10">
        <v>8</v>
      </c>
      <c r="B11" s="10" t="s">
        <v>69</v>
      </c>
      <c r="C11" s="11">
        <v>44985.302083333336</v>
      </c>
      <c r="D11" s="11">
        <v>44985.90069444444</v>
      </c>
      <c r="E11" s="24">
        <f t="shared" si="0"/>
        <v>14.366666666523088</v>
      </c>
      <c r="F11" s="24">
        <f t="shared" si="1"/>
        <v>15</v>
      </c>
      <c r="G11" s="23">
        <f t="shared" si="2"/>
        <v>75</v>
      </c>
      <c r="H11" s="24" t="b">
        <f t="shared" si="3"/>
        <v>0</v>
      </c>
      <c r="I11" s="23">
        <f t="shared" si="4"/>
        <v>30</v>
      </c>
      <c r="J11" s="12"/>
    </row>
    <row r="12" spans="1:10" ht="13.5">
      <c r="A12" s="10">
        <v>9</v>
      </c>
      <c r="B12" s="10" t="s">
        <v>70</v>
      </c>
      <c r="C12" s="11">
        <v>44985.43263888889</v>
      </c>
      <c r="D12" s="11">
        <v>44985.98819444444</v>
      </c>
      <c r="E12" s="24">
        <f t="shared" si="0"/>
        <v>13.33333333331393</v>
      </c>
      <c r="F12" s="24">
        <f t="shared" si="1"/>
        <v>14</v>
      </c>
      <c r="G12" s="23">
        <f t="shared" si="2"/>
        <v>70</v>
      </c>
      <c r="H12" s="24" t="b">
        <f t="shared" si="3"/>
        <v>0</v>
      </c>
      <c r="I12" s="23">
        <f t="shared" si="4"/>
        <v>30</v>
      </c>
      <c r="J12" s="12"/>
    </row>
    <row r="13" spans="1:10" ht="13.5">
      <c r="A13" s="10">
        <v>10</v>
      </c>
      <c r="B13" s="10" t="s">
        <v>71</v>
      </c>
      <c r="C13" s="11">
        <v>44985.375</v>
      </c>
      <c r="D13" s="11">
        <v>44985.979166666664</v>
      </c>
      <c r="E13" s="24">
        <f t="shared" si="0"/>
        <v>14.499999999941792</v>
      </c>
      <c r="F13" s="24">
        <f t="shared" si="1"/>
        <v>15</v>
      </c>
      <c r="G13" s="23">
        <f t="shared" si="2"/>
        <v>75</v>
      </c>
      <c r="H13" s="24" t="b">
        <f t="shared" si="3"/>
        <v>0</v>
      </c>
      <c r="I13" s="23">
        <f t="shared" si="4"/>
        <v>30</v>
      </c>
      <c r="J13" s="12"/>
    </row>
    <row r="16" ht="20.25">
      <c r="B16" s="25" t="s">
        <v>82</v>
      </c>
    </row>
    <row r="17" spans="1:10" ht="13.5">
      <c r="A17" s="18" t="s">
        <v>7</v>
      </c>
      <c r="B17" s="18" t="s">
        <v>6</v>
      </c>
      <c r="C17" s="18" t="s">
        <v>5</v>
      </c>
      <c r="D17" s="18" t="s">
        <v>4</v>
      </c>
      <c r="E17" s="19" t="s">
        <v>73</v>
      </c>
      <c r="F17" s="19" t="s">
        <v>75</v>
      </c>
      <c r="G17" s="18" t="s">
        <v>3</v>
      </c>
      <c r="H17" s="27" t="s">
        <v>85</v>
      </c>
      <c r="I17" s="18" t="s">
        <v>1</v>
      </c>
      <c r="J17" s="18" t="s">
        <v>0</v>
      </c>
    </row>
    <row r="18" spans="1:10" ht="13.5">
      <c r="A18" s="10">
        <v>1</v>
      </c>
      <c r="B18" s="10" t="s">
        <v>63</v>
      </c>
      <c r="C18" s="11">
        <v>44985.458333333336</v>
      </c>
      <c r="D18" s="11">
        <v>44985.51736111111</v>
      </c>
      <c r="E18" s="24"/>
      <c r="F18" s="24"/>
      <c r="G18" s="23"/>
      <c r="H18" s="24"/>
      <c r="I18" s="23"/>
      <c r="J18" s="12"/>
    </row>
    <row r="19" spans="1:10" ht="13.5">
      <c r="A19" s="10">
        <v>2</v>
      </c>
      <c r="B19" s="10" t="s">
        <v>64</v>
      </c>
      <c r="C19" s="11">
        <v>44985.368055555555</v>
      </c>
      <c r="D19" s="11">
        <v>44985.40625</v>
      </c>
      <c r="E19" s="24"/>
      <c r="F19" s="24"/>
      <c r="G19" s="23"/>
      <c r="H19" s="24"/>
      <c r="I19" s="23"/>
      <c r="J19" s="12"/>
    </row>
    <row r="20" spans="1:10" ht="13.5">
      <c r="A20" s="10">
        <v>3</v>
      </c>
      <c r="B20" s="10" t="s">
        <v>62</v>
      </c>
      <c r="C20" s="11">
        <v>44985.333333333336</v>
      </c>
      <c r="D20" s="11">
        <v>44985.645833333336</v>
      </c>
      <c r="E20" s="24"/>
      <c r="F20" s="24"/>
      <c r="G20" s="23"/>
      <c r="H20" s="24"/>
      <c r="I20" s="23"/>
      <c r="J20" s="12"/>
    </row>
    <row r="21" spans="1:10" ht="13.5">
      <c r="A21" s="10">
        <v>4</v>
      </c>
      <c r="B21" s="10" t="s">
        <v>65</v>
      </c>
      <c r="C21" s="11">
        <v>44985.302083333336</v>
      </c>
      <c r="D21" s="11">
        <v>44985.90069444444</v>
      </c>
      <c r="E21" s="24"/>
      <c r="F21" s="24"/>
      <c r="G21" s="23"/>
      <c r="H21" s="24"/>
      <c r="I21" s="23"/>
      <c r="J21" s="12"/>
    </row>
    <row r="22" spans="1:10" ht="13.5">
      <c r="A22" s="10">
        <v>5</v>
      </c>
      <c r="B22" s="10" t="s">
        <v>66</v>
      </c>
      <c r="C22" s="11">
        <v>44985.43263888889</v>
      </c>
      <c r="D22" s="11">
        <v>44985.57152777778</v>
      </c>
      <c r="E22" s="24"/>
      <c r="F22" s="24"/>
      <c r="G22" s="23"/>
      <c r="H22" s="24"/>
      <c r="I22" s="23"/>
      <c r="J22" s="12"/>
    </row>
    <row r="23" spans="1:10" ht="13.5">
      <c r="A23" s="10">
        <v>6</v>
      </c>
      <c r="B23" s="10" t="s">
        <v>67</v>
      </c>
      <c r="C23" s="11">
        <v>44985.375</v>
      </c>
      <c r="D23" s="11">
        <v>44985.645833333336</v>
      </c>
      <c r="E23" s="24"/>
      <c r="F23" s="24"/>
      <c r="G23" s="23"/>
      <c r="H23" s="24"/>
      <c r="I23" s="23"/>
      <c r="J23" s="12"/>
    </row>
    <row r="24" spans="1:10" ht="13.5">
      <c r="A24" s="10">
        <v>7</v>
      </c>
      <c r="B24" s="10" t="s">
        <v>68</v>
      </c>
      <c r="C24" s="11">
        <v>44985.333333333336</v>
      </c>
      <c r="D24" s="11">
        <v>44985.395833333336</v>
      </c>
      <c r="E24" s="24"/>
      <c r="F24" s="24"/>
      <c r="G24" s="23"/>
      <c r="H24" s="24"/>
      <c r="I24" s="23"/>
      <c r="J24" s="12"/>
    </row>
    <row r="25" spans="1:10" ht="13.5">
      <c r="A25" s="10">
        <v>8</v>
      </c>
      <c r="B25" s="10" t="s">
        <v>69</v>
      </c>
      <c r="C25" s="11">
        <v>44985.302083333336</v>
      </c>
      <c r="D25" s="11">
        <v>44985.90069444444</v>
      </c>
      <c r="E25" s="24"/>
      <c r="F25" s="24"/>
      <c r="G25" s="23"/>
      <c r="H25" s="24"/>
      <c r="I25" s="23"/>
      <c r="J25" s="12"/>
    </row>
    <row r="26" spans="1:10" ht="13.5">
      <c r="A26" s="10">
        <v>9</v>
      </c>
      <c r="B26" s="10" t="s">
        <v>70</v>
      </c>
      <c r="C26" s="11">
        <v>44985.43263888889</v>
      </c>
      <c r="D26" s="11">
        <v>44985.98819444444</v>
      </c>
      <c r="E26" s="24"/>
      <c r="F26" s="24"/>
      <c r="G26" s="23"/>
      <c r="H26" s="24"/>
      <c r="I26" s="23"/>
      <c r="J26" s="12"/>
    </row>
    <row r="27" spans="1:10" ht="13.5">
      <c r="A27" s="10">
        <v>10</v>
      </c>
      <c r="B27" s="10" t="s">
        <v>71</v>
      </c>
      <c r="C27" s="11">
        <v>44985.375</v>
      </c>
      <c r="D27" s="11">
        <v>44985.979166666664</v>
      </c>
      <c r="E27" s="24"/>
      <c r="F27" s="24"/>
      <c r="G27" s="23"/>
      <c r="H27" s="24"/>
      <c r="I27" s="23"/>
      <c r="J27" s="12"/>
    </row>
  </sheetData>
  <sheetProtection/>
  <printOptions/>
  <pageMargins left="0.7" right="0.7" top="0.75" bottom="0.75" header="0.3" footer="0.3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8.8515625" style="0" customWidth="1"/>
    <col min="2" max="2" width="13.57421875" style="0" customWidth="1"/>
    <col min="8" max="8" width="14.7109375" style="0" customWidth="1"/>
    <col min="9" max="9" width="14.421875" style="0" customWidth="1"/>
  </cols>
  <sheetData>
    <row r="1" spans="1:9" ht="33.7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</row>
    <row r="2" spans="1:19" ht="14.25" customHeight="1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4" t="s">
        <v>59</v>
      </c>
      <c r="K2" s="31" t="s">
        <v>81</v>
      </c>
      <c r="L2" s="32"/>
      <c r="M2" s="32"/>
      <c r="N2" s="32"/>
      <c r="O2" s="32"/>
      <c r="P2" s="32"/>
      <c r="Q2" s="32"/>
      <c r="R2" s="32"/>
      <c r="S2" s="33"/>
    </row>
    <row r="3" spans="1:19" ht="14.25">
      <c r="A3" s="3">
        <v>30112</v>
      </c>
      <c r="B3" s="3" t="s">
        <v>23</v>
      </c>
      <c r="C3" s="3">
        <v>1.68</v>
      </c>
      <c r="D3" s="3">
        <v>70</v>
      </c>
      <c r="E3" s="3" t="s">
        <v>24</v>
      </c>
      <c r="F3" s="3">
        <v>5.2</v>
      </c>
      <c r="G3" s="3">
        <v>5</v>
      </c>
      <c r="H3" s="20">
        <f>D3/(C3*C3)</f>
        <v>24.801587301587304</v>
      </c>
      <c r="I3" s="21" t="str">
        <f>IF(H3&lt;18.5,"重体轻",IF(H3&lt;24,"健康",IF(H3&lt;28,"超重","肥胖")))</f>
        <v>超重</v>
      </c>
      <c r="K3" s="34"/>
      <c r="L3" s="35"/>
      <c r="M3" s="35"/>
      <c r="N3" s="35"/>
      <c r="O3" s="35"/>
      <c r="P3" s="35"/>
      <c r="Q3" s="35"/>
      <c r="R3" s="35"/>
      <c r="S3" s="36"/>
    </row>
    <row r="4" spans="1:19" ht="14.25">
      <c r="A4" s="3">
        <v>30113</v>
      </c>
      <c r="B4" s="3" t="s">
        <v>25</v>
      </c>
      <c r="C4" s="3">
        <v>1.72</v>
      </c>
      <c r="D4" s="3">
        <v>53</v>
      </c>
      <c r="E4" s="3" t="s">
        <v>26</v>
      </c>
      <c r="F4" s="3">
        <v>4.5</v>
      </c>
      <c r="G4" s="3">
        <v>4.6</v>
      </c>
      <c r="H4" s="20">
        <f aca="true" t="shared" si="0" ref="H4:H23">D4/(C4*C4)</f>
        <v>17.915089237425637</v>
      </c>
      <c r="I4" s="21" t="str">
        <f aca="true" t="shared" si="1" ref="I4:I23">IF(H4&lt;18.5,"重体轻",IF(H4&lt;24,"健康",IF(H4&lt;28,"超重","肥胖")))</f>
        <v>重体轻</v>
      </c>
      <c r="K4" s="34"/>
      <c r="L4" s="35"/>
      <c r="M4" s="35"/>
      <c r="N4" s="35"/>
      <c r="O4" s="35"/>
      <c r="P4" s="35"/>
      <c r="Q4" s="35"/>
      <c r="R4" s="35"/>
      <c r="S4" s="36"/>
    </row>
    <row r="5" spans="1:19" ht="14.25">
      <c r="A5" s="3">
        <v>30127</v>
      </c>
      <c r="B5" s="3" t="s">
        <v>27</v>
      </c>
      <c r="C5" s="3">
        <v>1.76</v>
      </c>
      <c r="D5" s="3">
        <v>68</v>
      </c>
      <c r="E5" s="3" t="s">
        <v>24</v>
      </c>
      <c r="F5" s="3">
        <v>4.5</v>
      </c>
      <c r="G5" s="3">
        <v>4.5</v>
      </c>
      <c r="H5" s="20">
        <f t="shared" si="0"/>
        <v>21.952479338842977</v>
      </c>
      <c r="I5" s="21" t="str">
        <f t="shared" si="1"/>
        <v>健康</v>
      </c>
      <c r="K5" s="34"/>
      <c r="L5" s="35"/>
      <c r="M5" s="35"/>
      <c r="N5" s="35"/>
      <c r="O5" s="35"/>
      <c r="P5" s="35"/>
      <c r="Q5" s="35"/>
      <c r="R5" s="35"/>
      <c r="S5" s="36"/>
    </row>
    <row r="6" spans="1:19" ht="14.25">
      <c r="A6" s="3">
        <v>30132</v>
      </c>
      <c r="B6" s="3" t="s">
        <v>28</v>
      </c>
      <c r="C6" s="3">
        <v>1.72</v>
      </c>
      <c r="D6" s="3">
        <v>55</v>
      </c>
      <c r="E6" s="3" t="s">
        <v>29</v>
      </c>
      <c r="F6" s="3">
        <v>4.2</v>
      </c>
      <c r="G6" s="3">
        <v>4.3</v>
      </c>
      <c r="H6" s="20">
        <f t="shared" si="0"/>
        <v>18.591130340724717</v>
      </c>
      <c r="I6" s="21" t="str">
        <f t="shared" si="1"/>
        <v>健康</v>
      </c>
      <c r="K6" s="34"/>
      <c r="L6" s="35"/>
      <c r="M6" s="35"/>
      <c r="N6" s="35"/>
      <c r="O6" s="35"/>
      <c r="P6" s="35"/>
      <c r="Q6" s="35"/>
      <c r="R6" s="35"/>
      <c r="S6" s="36"/>
    </row>
    <row r="7" spans="1:19" ht="14.25">
      <c r="A7" s="3">
        <v>30145</v>
      </c>
      <c r="B7" s="3" t="s">
        <v>30</v>
      </c>
      <c r="C7" s="3">
        <v>1.76</v>
      </c>
      <c r="D7" s="3">
        <v>62</v>
      </c>
      <c r="E7" s="3" t="s">
        <v>31</v>
      </c>
      <c r="F7" s="3">
        <v>4.9</v>
      </c>
      <c r="G7" s="3">
        <v>4.6</v>
      </c>
      <c r="H7" s="20">
        <f t="shared" si="0"/>
        <v>20.015495867768596</v>
      </c>
      <c r="I7" s="21" t="str">
        <f t="shared" si="1"/>
        <v>健康</v>
      </c>
      <c r="K7" s="34"/>
      <c r="L7" s="35"/>
      <c r="M7" s="35"/>
      <c r="N7" s="35"/>
      <c r="O7" s="35"/>
      <c r="P7" s="35"/>
      <c r="Q7" s="35"/>
      <c r="R7" s="35"/>
      <c r="S7" s="36"/>
    </row>
    <row r="8" spans="1:19" ht="14.25">
      <c r="A8" s="3">
        <v>30151</v>
      </c>
      <c r="B8" s="3" t="s">
        <v>32</v>
      </c>
      <c r="C8" s="3">
        <v>1.8</v>
      </c>
      <c r="D8" s="3">
        <v>59</v>
      </c>
      <c r="E8" s="3" t="s">
        <v>26</v>
      </c>
      <c r="F8" s="3">
        <v>5.1</v>
      </c>
      <c r="G8" s="3">
        <v>4.3</v>
      </c>
      <c r="H8" s="20">
        <f t="shared" si="0"/>
        <v>18.209876543209877</v>
      </c>
      <c r="I8" s="21" t="str">
        <f t="shared" si="1"/>
        <v>重体轻</v>
      </c>
      <c r="K8" s="34"/>
      <c r="L8" s="35"/>
      <c r="M8" s="35"/>
      <c r="N8" s="35"/>
      <c r="O8" s="35"/>
      <c r="P8" s="35"/>
      <c r="Q8" s="35"/>
      <c r="R8" s="35"/>
      <c r="S8" s="36"/>
    </row>
    <row r="9" spans="1:19" ht="14.25">
      <c r="A9" s="3">
        <v>30152</v>
      </c>
      <c r="B9" s="3" t="s">
        <v>33</v>
      </c>
      <c r="C9" s="3">
        <v>1.73</v>
      </c>
      <c r="D9" s="3">
        <v>56</v>
      </c>
      <c r="E9" s="3" t="s">
        <v>34</v>
      </c>
      <c r="F9" s="3">
        <v>4.3</v>
      </c>
      <c r="G9" s="3">
        <v>4</v>
      </c>
      <c r="H9" s="20">
        <f t="shared" si="0"/>
        <v>18.710949246550168</v>
      </c>
      <c r="I9" s="21" t="str">
        <f t="shared" si="1"/>
        <v>健康</v>
      </c>
      <c r="K9" s="34"/>
      <c r="L9" s="35"/>
      <c r="M9" s="35"/>
      <c r="N9" s="35"/>
      <c r="O9" s="35"/>
      <c r="P9" s="35"/>
      <c r="Q9" s="35"/>
      <c r="R9" s="35"/>
      <c r="S9" s="36"/>
    </row>
    <row r="10" spans="1:19" ht="14.25">
      <c r="A10" s="3">
        <v>30153</v>
      </c>
      <c r="B10" s="3" t="s">
        <v>35</v>
      </c>
      <c r="C10" s="3">
        <v>1.73</v>
      </c>
      <c r="D10" s="3">
        <v>61</v>
      </c>
      <c r="E10" s="3" t="s">
        <v>36</v>
      </c>
      <c r="F10" s="3">
        <v>4</v>
      </c>
      <c r="G10" s="3">
        <v>4</v>
      </c>
      <c r="H10" s="20">
        <f t="shared" si="0"/>
        <v>20.381569714992146</v>
      </c>
      <c r="I10" s="21" t="str">
        <f t="shared" si="1"/>
        <v>健康</v>
      </c>
      <c r="K10" s="34"/>
      <c r="L10" s="35"/>
      <c r="M10" s="35"/>
      <c r="N10" s="35"/>
      <c r="O10" s="35"/>
      <c r="P10" s="35"/>
      <c r="Q10" s="35"/>
      <c r="R10" s="35"/>
      <c r="S10" s="36"/>
    </row>
    <row r="11" spans="1:19" ht="14.25">
      <c r="A11" s="3">
        <v>30118</v>
      </c>
      <c r="B11" s="3" t="s">
        <v>37</v>
      </c>
      <c r="C11" s="3">
        <v>1.82</v>
      </c>
      <c r="D11" s="3">
        <v>61</v>
      </c>
      <c r="E11" s="3" t="s">
        <v>38</v>
      </c>
      <c r="F11" s="3">
        <v>4.4</v>
      </c>
      <c r="G11" s="3">
        <v>4.3</v>
      </c>
      <c r="H11" s="20">
        <f t="shared" si="0"/>
        <v>18.41565028378215</v>
      </c>
      <c r="I11" s="21" t="str">
        <f t="shared" si="1"/>
        <v>重体轻</v>
      </c>
      <c r="K11" s="34"/>
      <c r="L11" s="35"/>
      <c r="M11" s="35"/>
      <c r="N11" s="35"/>
      <c r="O11" s="35"/>
      <c r="P11" s="35"/>
      <c r="Q11" s="35"/>
      <c r="R11" s="35"/>
      <c r="S11" s="36"/>
    </row>
    <row r="12" spans="1:19" ht="14.25">
      <c r="A12" s="3">
        <v>30120</v>
      </c>
      <c r="B12" s="3" t="s">
        <v>39</v>
      </c>
      <c r="C12" s="3">
        <v>1.69</v>
      </c>
      <c r="D12" s="3">
        <v>57</v>
      </c>
      <c r="E12" s="3" t="s">
        <v>40</v>
      </c>
      <c r="F12" s="3">
        <v>4.7</v>
      </c>
      <c r="G12" s="3">
        <v>4.7</v>
      </c>
      <c r="H12" s="20">
        <f t="shared" si="0"/>
        <v>19.95728440880922</v>
      </c>
      <c r="I12" s="21" t="str">
        <f t="shared" si="1"/>
        <v>健康</v>
      </c>
      <c r="K12" s="37"/>
      <c r="L12" s="38"/>
      <c r="M12" s="38"/>
      <c r="N12" s="38"/>
      <c r="O12" s="38"/>
      <c r="P12" s="38"/>
      <c r="Q12" s="38"/>
      <c r="R12" s="38"/>
      <c r="S12" s="39"/>
    </row>
    <row r="13" spans="1:9" ht="14.25">
      <c r="A13" s="3">
        <v>30122</v>
      </c>
      <c r="B13" s="3" t="s">
        <v>41</v>
      </c>
      <c r="C13" s="3">
        <v>1.69</v>
      </c>
      <c r="D13" s="3">
        <v>54</v>
      </c>
      <c r="E13" s="3" t="s">
        <v>42</v>
      </c>
      <c r="F13" s="3">
        <v>4</v>
      </c>
      <c r="G13" s="3">
        <v>4</v>
      </c>
      <c r="H13" s="20">
        <f t="shared" si="0"/>
        <v>18.906901018871892</v>
      </c>
      <c r="I13" s="21" t="str">
        <f t="shared" si="1"/>
        <v>健康</v>
      </c>
    </row>
    <row r="14" spans="1:9" ht="14.25">
      <c r="A14" s="3">
        <v>30124</v>
      </c>
      <c r="B14" s="3" t="s">
        <v>43</v>
      </c>
      <c r="C14" s="3">
        <v>1.73</v>
      </c>
      <c r="D14" s="3">
        <v>61</v>
      </c>
      <c r="E14" s="3" t="s">
        <v>44</v>
      </c>
      <c r="F14" s="3">
        <v>4.4</v>
      </c>
      <c r="G14" s="3">
        <v>4</v>
      </c>
      <c r="H14" s="20">
        <f t="shared" si="0"/>
        <v>20.381569714992146</v>
      </c>
      <c r="I14" s="21" t="str">
        <f t="shared" si="1"/>
        <v>健康</v>
      </c>
    </row>
    <row r="15" spans="1:9" ht="14.25">
      <c r="A15" s="3">
        <v>30136</v>
      </c>
      <c r="B15" s="3" t="s">
        <v>45</v>
      </c>
      <c r="C15" s="3">
        <v>1.68</v>
      </c>
      <c r="D15" s="3">
        <v>56</v>
      </c>
      <c r="E15" s="3" t="s">
        <v>34</v>
      </c>
      <c r="F15" s="3">
        <v>4</v>
      </c>
      <c r="G15" s="3">
        <v>4.2</v>
      </c>
      <c r="H15" s="20">
        <f t="shared" si="0"/>
        <v>19.841269841269845</v>
      </c>
      <c r="I15" s="21" t="str">
        <f t="shared" si="1"/>
        <v>健康</v>
      </c>
    </row>
    <row r="16" spans="1:9" ht="14.25">
      <c r="A16" s="3">
        <v>30138</v>
      </c>
      <c r="B16" s="3" t="s">
        <v>46</v>
      </c>
      <c r="C16" s="3">
        <v>1.69</v>
      </c>
      <c r="D16" s="3">
        <v>57</v>
      </c>
      <c r="E16" s="3" t="s">
        <v>34</v>
      </c>
      <c r="F16" s="3">
        <v>4.3</v>
      </c>
      <c r="G16" s="3">
        <v>4.4</v>
      </c>
      <c r="H16" s="20">
        <f t="shared" si="0"/>
        <v>19.95728440880922</v>
      </c>
      <c r="I16" s="21" t="str">
        <f t="shared" si="1"/>
        <v>健康</v>
      </c>
    </row>
    <row r="17" spans="1:9" ht="14.25">
      <c r="A17" s="3">
        <v>30140</v>
      </c>
      <c r="B17" s="3" t="s">
        <v>47</v>
      </c>
      <c r="C17" s="3">
        <v>1.71</v>
      </c>
      <c r="D17" s="3">
        <v>61</v>
      </c>
      <c r="E17" s="3" t="s">
        <v>36</v>
      </c>
      <c r="F17" s="3">
        <v>5.3</v>
      </c>
      <c r="G17" s="3">
        <v>5</v>
      </c>
      <c r="H17" s="20">
        <f t="shared" si="0"/>
        <v>20.86111966075032</v>
      </c>
      <c r="I17" s="21" t="str">
        <f t="shared" si="1"/>
        <v>健康</v>
      </c>
    </row>
    <row r="18" spans="1:9" ht="14.25">
      <c r="A18" s="3">
        <v>30144</v>
      </c>
      <c r="B18" s="3" t="s">
        <v>48</v>
      </c>
      <c r="C18" s="3">
        <v>1.68</v>
      </c>
      <c r="D18" s="3">
        <v>49</v>
      </c>
      <c r="E18" s="3" t="s">
        <v>49</v>
      </c>
      <c r="F18" s="3">
        <v>4.4</v>
      </c>
      <c r="G18" s="3">
        <v>4.5</v>
      </c>
      <c r="H18" s="20">
        <f t="shared" si="0"/>
        <v>17.361111111111114</v>
      </c>
      <c r="I18" s="21" t="str">
        <f t="shared" si="1"/>
        <v>重体轻</v>
      </c>
    </row>
    <row r="19" spans="1:9" ht="14.25">
      <c r="A19" s="3">
        <v>30105</v>
      </c>
      <c r="B19" s="3" t="s">
        <v>50</v>
      </c>
      <c r="C19" s="3">
        <v>1.77</v>
      </c>
      <c r="D19" s="3">
        <v>81</v>
      </c>
      <c r="E19" s="3" t="s">
        <v>51</v>
      </c>
      <c r="F19" s="3">
        <v>4.3</v>
      </c>
      <c r="G19" s="3">
        <v>4.2</v>
      </c>
      <c r="H19" s="20">
        <f t="shared" si="0"/>
        <v>25.854639471416256</v>
      </c>
      <c r="I19" s="21" t="str">
        <f t="shared" si="1"/>
        <v>超重</v>
      </c>
    </row>
    <row r="20" spans="1:9" ht="14.25">
      <c r="A20" s="3">
        <v>30106</v>
      </c>
      <c r="B20" s="3" t="s">
        <v>52</v>
      </c>
      <c r="C20" s="3">
        <v>1.82</v>
      </c>
      <c r="D20" s="3">
        <v>64</v>
      </c>
      <c r="E20" s="3" t="s">
        <v>53</v>
      </c>
      <c r="F20" s="3">
        <v>4.3</v>
      </c>
      <c r="G20" s="3">
        <v>4.3</v>
      </c>
      <c r="H20" s="20">
        <f t="shared" si="0"/>
        <v>19.32133800265668</v>
      </c>
      <c r="I20" s="21" t="str">
        <f t="shared" si="1"/>
        <v>健康</v>
      </c>
    </row>
    <row r="21" spans="1:9" ht="14.25">
      <c r="A21" s="3">
        <v>30128</v>
      </c>
      <c r="B21" s="3" t="s">
        <v>54</v>
      </c>
      <c r="C21" s="3">
        <v>1.7</v>
      </c>
      <c r="D21" s="3">
        <v>57</v>
      </c>
      <c r="E21" s="3" t="s">
        <v>55</v>
      </c>
      <c r="F21" s="3">
        <v>4.6</v>
      </c>
      <c r="G21" s="3">
        <v>4.6</v>
      </c>
      <c r="H21" s="20">
        <f t="shared" si="0"/>
        <v>19.723183391003463</v>
      </c>
      <c r="I21" s="21" t="str">
        <f t="shared" si="1"/>
        <v>健康</v>
      </c>
    </row>
    <row r="22" spans="1:9" ht="14.25">
      <c r="A22" s="3">
        <v>30130</v>
      </c>
      <c r="B22" s="3" t="s">
        <v>56</v>
      </c>
      <c r="C22" s="3">
        <v>1.7</v>
      </c>
      <c r="D22" s="3">
        <v>70</v>
      </c>
      <c r="E22" s="3" t="s">
        <v>57</v>
      </c>
      <c r="F22" s="3">
        <v>4</v>
      </c>
      <c r="G22" s="3">
        <v>4</v>
      </c>
      <c r="H22" s="20">
        <f t="shared" si="0"/>
        <v>24.221453287197235</v>
      </c>
      <c r="I22" s="21" t="str">
        <f t="shared" si="1"/>
        <v>超重</v>
      </c>
    </row>
    <row r="23" spans="1:9" ht="14.25">
      <c r="A23" s="3">
        <v>30131</v>
      </c>
      <c r="B23" s="3" t="s">
        <v>58</v>
      </c>
      <c r="C23" s="3">
        <v>1.72</v>
      </c>
      <c r="D23" s="3">
        <v>64</v>
      </c>
      <c r="E23" s="3" t="s">
        <v>55</v>
      </c>
      <c r="F23" s="3">
        <v>4.9</v>
      </c>
      <c r="G23" s="3">
        <v>4.9</v>
      </c>
      <c r="H23" s="20">
        <f t="shared" si="0"/>
        <v>21.63331530557058</v>
      </c>
      <c r="I23" s="21" t="str">
        <f t="shared" si="1"/>
        <v>健康</v>
      </c>
    </row>
    <row r="26" spans="1:3" ht="25.5">
      <c r="A26" s="7" t="s">
        <v>60</v>
      </c>
      <c r="B26" s="22">
        <f ca="1">DATE(2023,6,7)-TODAY()</f>
        <v>57</v>
      </c>
      <c r="C26" s="6" t="s">
        <v>61</v>
      </c>
    </row>
    <row r="27" ht="13.5">
      <c r="B27" s="5"/>
    </row>
  </sheetData>
  <sheetProtection/>
  <mergeCells count="2">
    <mergeCell ref="K2:S1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zhuQT</dc:creator>
  <cp:keywords/>
  <dc:description/>
  <cp:lastModifiedBy>xzjd</cp:lastModifiedBy>
  <dcterms:created xsi:type="dcterms:W3CDTF">2017-03-29T11:18:46Z</dcterms:created>
  <dcterms:modified xsi:type="dcterms:W3CDTF">2023-04-11T02:02:59Z</dcterms:modified>
  <cp:category/>
  <cp:version/>
  <cp:contentType/>
  <cp:contentStatus/>
</cp:coreProperties>
</file>